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G182" i="1"/>
  <c r="H182" s="1"/>
  <c r="H187" s="1"/>
  <c r="H188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98" i="1" l="1"/>
  <c r="H199" s="1"/>
  <c r="H200" s="1"/>
  <c r="H189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Q20"/>
  <c r="G4"/>
  <c r="F4" l="1"/>
  <c r="M22" s="1"/>
  <c r="C4"/>
  <c r="H17" s="1"/>
  <c r="D4"/>
  <c r="I17" s="1"/>
  <c r="G20"/>
  <c r="L3"/>
  <c r="J3"/>
  <c r="J4" s="1"/>
  <c r="E4"/>
  <c r="J20" s="1"/>
  <c r="G13"/>
  <c r="Q17"/>
  <c r="Q19"/>
  <c r="G18"/>
  <c r="J14"/>
  <c r="L13"/>
  <c r="L14"/>
  <c r="G12"/>
  <c r="G16"/>
  <c r="J13"/>
  <c r="L19"/>
  <c r="L17"/>
  <c r="L20"/>
  <c r="I19"/>
  <c r="I16"/>
  <c r="I18"/>
  <c r="I20"/>
  <c r="I14"/>
  <c r="I15"/>
  <c r="N18"/>
  <c r="N13"/>
  <c r="N14"/>
  <c r="N19"/>
  <c r="N16"/>
  <c r="N17"/>
  <c r="N15"/>
  <c r="N20"/>
  <c r="N12"/>
  <c r="P22"/>
  <c r="O13"/>
  <c r="O17"/>
  <c r="Q13"/>
  <c r="O19"/>
  <c r="O16"/>
  <c r="O14"/>
  <c r="Q14"/>
  <c r="Q12"/>
  <c r="O18"/>
  <c r="Q16"/>
  <c r="O15"/>
  <c r="O12"/>
  <c r="Q15"/>
  <c r="O20"/>
  <c r="L18" l="1"/>
  <c r="J18"/>
  <c r="G14"/>
  <c r="H18"/>
  <c r="G17"/>
  <c r="H16"/>
  <c r="I13"/>
  <c r="L16"/>
  <c r="L15"/>
  <c r="H14"/>
  <c r="K3"/>
  <c r="H12"/>
  <c r="H15"/>
  <c r="G15"/>
  <c r="G22" s="1"/>
  <c r="H13"/>
  <c r="H19"/>
  <c r="D24"/>
  <c r="H20"/>
  <c r="F24"/>
  <c r="J12"/>
  <c r="J15"/>
  <c r="K22"/>
  <c r="L12"/>
  <c r="L22" s="1"/>
  <c r="J16"/>
  <c r="I12"/>
  <c r="I22" s="1"/>
  <c r="J17"/>
  <c r="J19"/>
  <c r="N22"/>
  <c r="O22"/>
  <c r="Q22"/>
  <c r="H22" l="1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<sst xmlns="http://schemas.openxmlformats.org/spreadsheetml/2006/main" count="455" uniqueCount="375">
  <si>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</si>
  <si>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</si>
  <si>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</si>
  <si>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</si>
  <si>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</si>
  <si>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</si>
  <si>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</si>
  <si>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</si>
  <si>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</si>
  <si>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</si>
  <si>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</si>
  <si>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</si>
  <si>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</si>
  <si>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</si>
  <si>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</si>
  <si>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</si>
  <si>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</si>
  <si>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</si>
  <si>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</si>
  <si>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</si>
  <si>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</si>
  <si>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</si>
  <si>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</si>
  <si>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</si>
  <si>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</si>
  <si>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</si>
  <si>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</si>
  <si>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</si>
  <si>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</si>
  <si>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</si>
  <si>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</si>
  <si>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</si>
  <si>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</si>
  <si>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</si>
  <si>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</si>
  <si>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</si>
  <si>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</si>
  <si>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</si>
  <si>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</si>
  <si>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</si>
  <si>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</si>
  <si>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</si>
  <si>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</si>
  <si>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</si>
  <si>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</si>
  <si>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</si>
  <si>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</si>
  <si>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</si>
  <si>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</si>
  <si>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</si>
  <si>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</si>
  <si>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</si>
  <si>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</si>
  <si>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</si>
  <si>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</si>
  <si>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</si>
  <si>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</si>
  <si>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</si>
  <si>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</si>
  <si>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</si>
  <si>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</si>
  <si>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</si>
  <si>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</si>
  <si>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</si>
  <si>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</si>
  <si>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</si>
  <si>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</si>
  <si>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</si>
  <si>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</si>
  <si>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</si>
  <si>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</si>
  <si>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</si>
  <si>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</si>
  <si>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</si>
  <si>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</si>
  <si>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</si>
  <si>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</si>
  <si>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</si>
  <si>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</si>
  <si>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</si>
  <si>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</si>
  <si>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</si>
  <si>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</si>
  <si>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</si>
  <si>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>PARTICULAR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</si>
  <si>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</si>
  <si>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</si>
  <si>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</si>
  <si>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</si>
  <si>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</si>
  <si>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</si>
  <si>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</si>
  <si>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</si>
  <si>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</si>
  <si>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</si>
  <si>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</si>
  <si>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</si>
  <si>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</si>
  <si>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</si>
  <si>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</si>
  <si>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</si>
  <si>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</si>
  <si>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</si>
  <si>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</si>
  <si>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</si>
  <si>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</si>
  <si>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</si>
  <si>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</si>
  <si>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</si>
  <si>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</si>
  <si>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</si>
  <si>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</si>
  <si>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</si>
  <si>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</si>
  <si>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</si>
  <si>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</si>
  <si>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</si>
  <si>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</si>
  <si>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</si>
  <si>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</si>
  <si>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</si>
  <si>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</si>
  <si>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</si>
  <si>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</si>
  <si>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</si>
  <si>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</si>
  <si>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</si>
  <si>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</si>
  <si>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</si>
  <si>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</si>
  <si>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</si>
  <si>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</si>
  <si>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</si>
  <si>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</si>
  <si>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</si>
  <si>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</si>
  <si>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</si>
  <si>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</si>
  <si>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</si>
  <si>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</si>
  <si>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</si>
  <si>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</si>
  <si>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</si>
  <si>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</si>
  <si>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</si>
  <si>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</si>
  <si>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</si>
  <si>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</si>
  <si>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</si>
  <si>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</si>
  <si>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</si>
  <si>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</si>
  <si>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</si>
  <si>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</si>
  <si>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</si>
  <si>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</si>
  <si>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</si>
  <si>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</si>
  <si>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</si>
  <si>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</si>
  <si>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</si>
  <si>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</si>
  <si>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</si>
  <si>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</si>
  <si>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</si>
  <si>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</si>
  <si>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</si>
  <si>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</si>
  <si>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</si>
  <si>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</si>
  <si>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</si>
  <si>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</si>
  <si>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</si>
  <si>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</si>
  <si>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</si>
  <si>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</si>
  <si>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</si>
  <si>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</si>
  <si>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</si>
  <si>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</si>
  <si>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</si>
  <si>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</si>
  <si>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</si>
  <si>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</si>
  <si>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</si>
  <si>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</si>
  <si>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</si>
  <si>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</si>
  <si>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</si>
  <si>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</si>
  <si>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</si>
  <si>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</si>
  <si>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</si>
  <si>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</si>
  <si>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</si>
  <si>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</si>
  <si>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</si>
  <si>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</si>
  <si>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</si>
  <si>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</si>
  <si>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</si>
  <si>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</si>
  <si>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</si>
  <si>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</si>
  <si>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</si>
  <si>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</si>
  <si>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</si>
  <si>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</si>
  <si>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</si>
  <si>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</si>
  <si>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</si>
  <si>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</si>
  <si>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</si>
  <si>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</si>
  <si>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</si>
  <si>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</si>
  <si>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</si>
  <si>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</si>
  <si>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</si>
  <si>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</si>
  <si>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</si>
  <si>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</si>
  <si>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</si>
  <si>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</si>
  <si>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</si>
  <si>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</si>
  <si>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</si>
  <si>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</si>
  <si>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</si>
  <si>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</si>
  <si>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</si>
  <si>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</si>
  <si>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</si>
  <si>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</si>
  <si>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</si>
  <si>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</si>
  <si>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</si>
  <si>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</si>
  <si>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</si>
  <si>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</si>
  <si>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</si>
  <si>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</si>
  <si>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</si>
  <si>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</si>
  <si>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</si>
  <si>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</si>
  <si>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</si>
  <si>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</si>
  <si>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</si>
  <si>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</si>
  <si>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</si>
  <si>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</si>
  <si>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</si>
  <si>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</si>
  <si>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</si>
  <si>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</si>
  <si>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</si>
  <si>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</si>
  <si>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</si>
  <si>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</si>
  <si>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</si>
  <si>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</si>
  <si>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</si>
  <si>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</si>
  <si>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</si>
  <si>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</si>
  <si>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</si>
  <si>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</si>
  <si>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</si>
  <si>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</si>
  <si>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</si>
  <si>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</si>
  <si>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</si>
  <si>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</si>
  <si>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</si>
  <si>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</si>
  <si>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</si>
  <si>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</si>
  <si>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</si>
  <si>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</si>
  <si>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</si>
  <si>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</si>
  <si>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</si>
  <si>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</si>
  <si>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</si>
  <si>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</si>
  <si>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</si>
  <si>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</si>
  <si>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</si>
  <si>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</si>
  <si>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</si>
  <si>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</si>
  <si>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</si>
  <si>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</si>
  <si>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</si>
  <si>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</si>
  <si>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</si>
  <si>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</si>
  <si>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</si>
  <si>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</si>
  <si>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</si>
  <si>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</si>
  <si>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</si>
  <si>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</si>
  <si>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</si>
  <si>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</si>
  <si>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</si>
  <si>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</si>
  <si>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</si>
  <si>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</si>
  <si>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</si>
  <si>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</si>
  <si>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</si>
  <si>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</si>
  <si>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</si>
  <si>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</si>
  <si>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</si>
  <si>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</si>
  <si>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</si>
  <si>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</si>
  <si>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</si>
  <si>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</si>
  <si>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</si>
  <si>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</si>
  <si>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</si>
  <si>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</si>
  <si>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</si>
  <si>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</si>
  <si>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</si>
  <si>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</si>
  <si>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</si>
  <si>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</si>
  <si>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</si>
  <si>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</si>
  <si>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</si>
  <si>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</si>
  <si>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</si>
  <si>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</si>
  <si>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</si>
  <si>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</si>
  <si>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</si>
  <si>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</si>
  <si>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</si>
  <si>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</si>
  <si>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</si>
  <si>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</si>
  <si>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</si>
  <si>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</si>
  <si>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</si>
  <si>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</si>
  <si>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</si>
  <si>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</si>
  <si>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</si>
  <si>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</si>
  <si>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</si>
  <si>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</si>
  <si>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AMACUECA, JALISCO.</t>
  </si>
  <si>
    <t>TOTALIDAD DE LOTE HURBANO</t>
  </si>
  <si>
    <t>H AYUNTAMIENTO No. 2</t>
  </si>
  <si>
    <t>AL PONIENTE DE AMACUECA, JALISCO.</t>
  </si>
  <si>
    <t>AL NOROESTE:</t>
  </si>
  <si>
    <t>AL SURESTE :</t>
  </si>
  <si>
    <t>AL  NORESTE :</t>
  </si>
  <si>
    <t>AL SUROESTE:</t>
  </si>
  <si>
    <t xml:space="preserve">VILLAVICENCIO HERNANDEZ EDUARDO </t>
  </si>
  <si>
    <t>3590 U</t>
  </si>
  <si>
    <t>004-01-004-02-01</t>
  </si>
  <si>
    <t>CALLE PITAYA BLANCA ESQ. AV DE LA PITAYA L.01 MZA02</t>
  </si>
  <si>
    <t>EN 11.90 MTS. CON LOTE NO. 16</t>
  </si>
  <si>
    <t>EN 7.0 MTS CON CALLE PITAYA BLANCA</t>
  </si>
  <si>
    <t>EN 24.50 MTS CON AV. DE LA PITAHAYA</t>
  </si>
  <si>
    <t xml:space="preserve">EN 24.0 MTS CON LOTE NO.2 </t>
  </si>
  <si>
    <t xml:space="preserve">226.82 m2 </t>
  </si>
  <si>
    <t>226.82 M2</t>
  </si>
  <si>
    <t>Distancia a la Esquina: 0.0 MTS A LA AV. DE LA PITAHAYA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</si>
</sst>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5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11" fontId="3" fillId="0" borderId="0" xfId="0" applyNumberFormat="1" applyFont="1" applyFill="1" applyBorder="1"/>
    <xf numFmtId="0" fontId="0" fillId="0" borderId="0" xfId="0" applyNumberForma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371885</xdr:colOff>
      <xdr:row>130</xdr:row>
      <xdr:rowOff>116786</xdr:rowOff>
    </xdr:from>
    <xdr:ext cx="1554827" cy="264560"/>
    <xdr:sp macro="" textlink="">
      <xdr:nvSpPr>
        <xdr:cNvPr id="96" name="95 CuadroTexto"/>
        <xdr:cNvSpPr txBox="1"/>
      </xdr:nvSpPr>
      <xdr:spPr>
        <a:xfrm rot="1712705">
          <a:off x="2953160" y="21119411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468343</xdr:colOff>
      <xdr:row>76</xdr:row>
      <xdr:rowOff>95249</xdr:rowOff>
    </xdr:from>
    <xdr:ext cx="4646581" cy="1782924"/>
    <xdr:sp macro="" textlink="">
      <xdr:nvSpPr>
        <xdr:cNvPr id="66" name="65 Rectángulo"/>
        <xdr:cNvSpPr/>
      </xdr:nvSpPr>
      <xdr:spPr>
        <a:xfrm>
          <a:off x="1982818" y="12420599"/>
          <a:ext cx="4646581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PREDIO SIN </a:t>
          </a:r>
        </a:p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CONSTRUCION </a:t>
          </a:r>
        </a:p>
      </xdr:txBody>
    </xdr:sp>
    <xdr:clientData/>
  </xdr:oneCellAnchor>
  <xdr:twoCellAnchor>
    <xdr:from>
      <xdr:col>1</xdr:col>
      <xdr:colOff>161925</xdr:colOff>
      <xdr:row>143</xdr:row>
      <xdr:rowOff>66675</xdr:rowOff>
    </xdr:from>
    <xdr:to>
      <xdr:col>4</xdr:col>
      <xdr:colOff>28575</xdr:colOff>
      <xdr:row>151</xdr:row>
      <xdr:rowOff>123825</xdr:rowOff>
    </xdr:to>
    <xdr:cxnSp macro="">
      <xdr:nvCxnSpPr>
        <xdr:cNvPr id="68" name="67 Conector recto"/>
        <xdr:cNvCxnSpPr/>
      </xdr:nvCxnSpPr>
      <xdr:spPr bwMode="auto">
        <a:xfrm>
          <a:off x="1676400" y="23174325"/>
          <a:ext cx="2752725" cy="13811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1021491</xdr:colOff>
      <xdr:row>130</xdr:row>
      <xdr:rowOff>110331</xdr:rowOff>
    </xdr:from>
    <xdr:to>
      <xdr:col>4</xdr:col>
      <xdr:colOff>628649</xdr:colOff>
      <xdr:row>138</xdr:row>
      <xdr:rowOff>57151</xdr:rowOff>
    </xdr:to>
    <xdr:cxnSp macro="">
      <xdr:nvCxnSpPr>
        <xdr:cNvPr id="69" name="68 Conector recto"/>
        <xdr:cNvCxnSpPr>
          <a:stCxn id="98" idx="3"/>
        </xdr:cNvCxnSpPr>
      </xdr:nvCxnSpPr>
      <xdr:spPr bwMode="auto">
        <a:xfrm rot="16200000" flipH="1">
          <a:off x="3161473" y="20487449"/>
          <a:ext cx="1242220" cy="2493233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19050</xdr:colOff>
      <xdr:row>138</xdr:row>
      <xdr:rowOff>57150</xdr:rowOff>
    </xdr:from>
    <xdr:to>
      <xdr:col>4</xdr:col>
      <xdr:colOff>628650</xdr:colOff>
      <xdr:row>151</xdr:row>
      <xdr:rowOff>133350</xdr:rowOff>
    </xdr:to>
    <xdr:cxnSp macro="">
      <xdr:nvCxnSpPr>
        <xdr:cNvPr id="71" name="70 Conector recto"/>
        <xdr:cNvCxnSpPr/>
      </xdr:nvCxnSpPr>
      <xdr:spPr bwMode="auto">
        <a:xfrm rot="5400000" flipH="1" flipV="1">
          <a:off x="3619500" y="23155275"/>
          <a:ext cx="2209800" cy="6096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161925</xdr:colOff>
      <xdr:row>130</xdr:row>
      <xdr:rowOff>110331</xdr:rowOff>
    </xdr:from>
    <xdr:to>
      <xdr:col>1</xdr:col>
      <xdr:colOff>1021492</xdr:colOff>
      <xdr:row>143</xdr:row>
      <xdr:rowOff>57151</xdr:rowOff>
    </xdr:to>
    <xdr:cxnSp macro="">
      <xdr:nvCxnSpPr>
        <xdr:cNvPr id="74" name="73 Conector recto"/>
        <xdr:cNvCxnSpPr>
          <a:endCxn id="98" idx="3"/>
        </xdr:cNvCxnSpPr>
      </xdr:nvCxnSpPr>
      <xdr:spPr bwMode="auto">
        <a:xfrm rot="5400000" flipH="1" flipV="1">
          <a:off x="1080261" y="21709095"/>
          <a:ext cx="2051845" cy="8595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266700</xdr:colOff>
      <xdr:row>136</xdr:row>
      <xdr:rowOff>76200</xdr:rowOff>
    </xdr:from>
    <xdr:to>
      <xdr:col>4</xdr:col>
      <xdr:colOff>0</xdr:colOff>
      <xdr:row>149</xdr:row>
      <xdr:rowOff>114300</xdr:rowOff>
    </xdr:to>
    <xdr:cxnSp macro="">
      <xdr:nvCxnSpPr>
        <xdr:cNvPr id="76" name="75 Conector recto"/>
        <xdr:cNvCxnSpPr/>
      </xdr:nvCxnSpPr>
      <xdr:spPr bwMode="auto">
        <a:xfrm rot="5400000">
          <a:off x="3067050" y="22888575"/>
          <a:ext cx="2171700" cy="4953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638175</xdr:colOff>
      <xdr:row>137</xdr:row>
      <xdr:rowOff>104776</xdr:rowOff>
    </xdr:from>
    <xdr:to>
      <xdr:col>4</xdr:col>
      <xdr:colOff>400050</xdr:colOff>
      <xdr:row>151</xdr:row>
      <xdr:rowOff>38101</xdr:rowOff>
    </xdr:to>
    <xdr:cxnSp macro="">
      <xdr:nvCxnSpPr>
        <xdr:cNvPr id="77" name="76 Conector recto"/>
        <xdr:cNvCxnSpPr/>
      </xdr:nvCxnSpPr>
      <xdr:spPr bwMode="auto">
        <a:xfrm rot="5400000">
          <a:off x="3424238" y="23093363"/>
          <a:ext cx="2228850" cy="5238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523875</xdr:colOff>
      <xdr:row>138</xdr:row>
      <xdr:rowOff>0</xdr:rowOff>
    </xdr:from>
    <xdr:to>
      <xdr:col>4</xdr:col>
      <xdr:colOff>123825</xdr:colOff>
      <xdr:row>149</xdr:row>
      <xdr:rowOff>76200</xdr:rowOff>
    </xdr:to>
    <xdr:sp macro="" textlink="">
      <xdr:nvSpPr>
        <xdr:cNvPr id="79" name="78 CuadroTexto"/>
        <xdr:cNvSpPr txBox="1"/>
      </xdr:nvSpPr>
      <xdr:spPr>
        <a:xfrm rot="17066158">
          <a:off x="3400425" y="23060025"/>
          <a:ext cx="18859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EJE LINEA DE ALTA TENCION</a:t>
          </a:r>
        </a:p>
      </xdr:txBody>
    </xdr:sp>
    <xdr:clientData/>
  </xdr:twoCellAnchor>
  <xdr:twoCellAnchor>
    <xdr:from>
      <xdr:col>1</xdr:col>
      <xdr:colOff>585789</xdr:colOff>
      <xdr:row>134</xdr:row>
      <xdr:rowOff>147638</xdr:rowOff>
    </xdr:from>
    <xdr:to>
      <xdr:col>1</xdr:col>
      <xdr:colOff>947739</xdr:colOff>
      <xdr:row>139</xdr:row>
      <xdr:rowOff>147638</xdr:rowOff>
    </xdr:to>
    <xdr:sp macro="" textlink="">
      <xdr:nvSpPr>
        <xdr:cNvPr id="80" name="79 CuadroTexto"/>
        <xdr:cNvSpPr txBox="1"/>
      </xdr:nvSpPr>
      <xdr:spPr>
        <a:xfrm rot="17310771">
          <a:off x="1876426" y="22021801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63.64 Mts.</a:t>
          </a:r>
        </a:p>
      </xdr:txBody>
    </xdr:sp>
    <xdr:clientData/>
  </xdr:twoCellAnchor>
  <xdr:oneCellAnchor>
    <xdr:from>
      <xdr:col>1</xdr:col>
      <xdr:colOff>245085</xdr:colOff>
      <xdr:row>130</xdr:row>
      <xdr:rowOff>59716</xdr:rowOff>
    </xdr:from>
    <xdr:ext cx="264560" cy="1554827"/>
    <xdr:sp macro="" textlink="">
      <xdr:nvSpPr>
        <xdr:cNvPr id="81" name="80 CuadroTexto"/>
        <xdr:cNvSpPr txBox="1"/>
      </xdr:nvSpPr>
      <xdr:spPr>
        <a:xfrm rot="17451890">
          <a:off x="1114426" y="21707475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oneCellAnchor>
    <xdr:from>
      <xdr:col>0</xdr:col>
      <xdr:colOff>1333500</xdr:colOff>
      <xdr:row>145</xdr:row>
      <xdr:rowOff>152401</xdr:rowOff>
    </xdr:from>
    <xdr:ext cx="1554827" cy="264560"/>
    <xdr:sp macro="" textlink="">
      <xdr:nvSpPr>
        <xdr:cNvPr id="82" name="81 CuadroTexto"/>
        <xdr:cNvSpPr txBox="1"/>
      </xdr:nvSpPr>
      <xdr:spPr>
        <a:xfrm rot="1712705">
          <a:off x="1333500" y="23612476"/>
          <a:ext cx="15548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ES" sz="1100"/>
            <a:t>LUIS MEZA GUDIÑO</a:t>
          </a:r>
        </a:p>
      </xdr:txBody>
    </xdr:sp>
    <xdr:clientData/>
  </xdr:oneCellAnchor>
  <xdr:twoCellAnchor>
    <xdr:from>
      <xdr:col>2</xdr:col>
      <xdr:colOff>166687</xdr:colOff>
      <xdr:row>132</xdr:row>
      <xdr:rowOff>80962</xdr:rowOff>
    </xdr:from>
    <xdr:to>
      <xdr:col>2</xdr:col>
      <xdr:colOff>976312</xdr:colOff>
      <xdr:row>134</xdr:row>
      <xdr:rowOff>119062</xdr:rowOff>
    </xdr:to>
    <xdr:sp macro="" textlink="">
      <xdr:nvSpPr>
        <xdr:cNvPr id="83" name="82 CuadroTexto"/>
        <xdr:cNvSpPr txBox="1"/>
      </xdr:nvSpPr>
      <xdr:spPr>
        <a:xfrm rot="1396047">
          <a:off x="2747962" y="21407437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44.95 Mts.</a:t>
          </a:r>
        </a:p>
      </xdr:txBody>
    </xdr:sp>
    <xdr:clientData/>
  </xdr:twoCellAnchor>
  <xdr:twoCellAnchor>
    <xdr:from>
      <xdr:col>1</xdr:col>
      <xdr:colOff>304800</xdr:colOff>
      <xdr:row>143</xdr:row>
      <xdr:rowOff>85725</xdr:rowOff>
    </xdr:from>
    <xdr:to>
      <xdr:col>2</xdr:col>
      <xdr:colOff>47625</xdr:colOff>
      <xdr:row>145</xdr:row>
      <xdr:rowOff>95250</xdr:rowOff>
    </xdr:to>
    <xdr:sp macro="" textlink="">
      <xdr:nvSpPr>
        <xdr:cNvPr id="84" name="83 CuadroTexto"/>
        <xdr:cNvSpPr txBox="1"/>
      </xdr:nvSpPr>
      <xdr:spPr>
        <a:xfrm rot="1435968">
          <a:off x="1819275" y="2319337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37.25 Mts.</a:t>
          </a:r>
        </a:p>
      </xdr:txBody>
    </xdr:sp>
    <xdr:clientData/>
  </xdr:twoCellAnchor>
  <xdr:twoCellAnchor>
    <xdr:from>
      <xdr:col>2</xdr:col>
      <xdr:colOff>266700</xdr:colOff>
      <xdr:row>146</xdr:row>
      <xdr:rowOff>47625</xdr:rowOff>
    </xdr:from>
    <xdr:to>
      <xdr:col>3</xdr:col>
      <xdr:colOff>19050</xdr:colOff>
      <xdr:row>148</xdr:row>
      <xdr:rowOff>85725</xdr:rowOff>
    </xdr:to>
    <xdr:sp macro="" textlink="">
      <xdr:nvSpPr>
        <xdr:cNvPr id="85" name="84 CuadroTexto"/>
        <xdr:cNvSpPr txBox="1"/>
      </xdr:nvSpPr>
      <xdr:spPr>
        <a:xfrm rot="1735607">
          <a:off x="2847975" y="236696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25.0  Mts.</a:t>
          </a:r>
        </a:p>
      </xdr:txBody>
    </xdr:sp>
    <xdr:clientData/>
  </xdr:twoCellAnchor>
  <xdr:twoCellAnchor>
    <xdr:from>
      <xdr:col>2</xdr:col>
      <xdr:colOff>947737</xdr:colOff>
      <xdr:row>144</xdr:row>
      <xdr:rowOff>109537</xdr:rowOff>
    </xdr:from>
    <xdr:to>
      <xdr:col>3</xdr:col>
      <xdr:colOff>252412</xdr:colOff>
      <xdr:row>149</xdr:row>
      <xdr:rowOff>109537</xdr:rowOff>
    </xdr:to>
    <xdr:sp macro="" textlink="">
      <xdr:nvSpPr>
        <xdr:cNvPr id="86" name="85 CuadroTexto"/>
        <xdr:cNvSpPr txBox="1"/>
      </xdr:nvSpPr>
      <xdr:spPr>
        <a:xfrm rot="17523760">
          <a:off x="3305174" y="236315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10.0 Mts.</a:t>
          </a:r>
        </a:p>
      </xdr:txBody>
    </xdr:sp>
    <xdr:clientData/>
  </xdr:twoCellAnchor>
  <xdr:twoCellAnchor>
    <xdr:from>
      <xdr:col>2</xdr:col>
      <xdr:colOff>9526</xdr:colOff>
      <xdr:row>147</xdr:row>
      <xdr:rowOff>38099</xdr:rowOff>
    </xdr:from>
    <xdr:to>
      <xdr:col>2</xdr:col>
      <xdr:colOff>390526</xdr:colOff>
      <xdr:row>152</xdr:row>
      <xdr:rowOff>95249</xdr:rowOff>
    </xdr:to>
    <xdr:cxnSp macro="">
      <xdr:nvCxnSpPr>
        <xdr:cNvPr id="88" name="87 Conector recto"/>
        <xdr:cNvCxnSpPr/>
      </xdr:nvCxnSpPr>
      <xdr:spPr bwMode="auto">
        <a:xfrm rot="5400000">
          <a:off x="2347913" y="24064912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438150</xdr:colOff>
      <xdr:row>148</xdr:row>
      <xdr:rowOff>95251</xdr:rowOff>
    </xdr:from>
    <xdr:to>
      <xdr:col>2</xdr:col>
      <xdr:colOff>819150</xdr:colOff>
      <xdr:row>153</xdr:row>
      <xdr:rowOff>152401</xdr:rowOff>
    </xdr:to>
    <xdr:cxnSp macro="">
      <xdr:nvCxnSpPr>
        <xdr:cNvPr id="89" name="88 Conector recto"/>
        <xdr:cNvCxnSpPr/>
      </xdr:nvCxnSpPr>
      <xdr:spPr bwMode="auto">
        <a:xfrm rot="5400000">
          <a:off x="2776537" y="24283989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666750</xdr:colOff>
      <xdr:row>149</xdr:row>
      <xdr:rowOff>38101</xdr:rowOff>
    </xdr:from>
    <xdr:to>
      <xdr:col>2</xdr:col>
      <xdr:colOff>1047750</xdr:colOff>
      <xdr:row>154</xdr:row>
      <xdr:rowOff>95251</xdr:rowOff>
    </xdr:to>
    <xdr:cxnSp macro="">
      <xdr:nvCxnSpPr>
        <xdr:cNvPr id="90" name="89 Conector recto"/>
        <xdr:cNvCxnSpPr/>
      </xdr:nvCxnSpPr>
      <xdr:spPr bwMode="auto">
        <a:xfrm rot="5400000">
          <a:off x="3005137" y="24388764"/>
          <a:ext cx="866775" cy="38100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171656</xdr:colOff>
      <xdr:row>149</xdr:row>
      <xdr:rowOff>33968</xdr:rowOff>
    </xdr:from>
    <xdr:to>
      <xdr:col>2</xdr:col>
      <xdr:colOff>839822</xdr:colOff>
      <xdr:row>151</xdr:row>
      <xdr:rowOff>72068</xdr:rowOff>
    </xdr:to>
    <xdr:sp macro="" textlink="">
      <xdr:nvSpPr>
        <xdr:cNvPr id="91" name="90 CuadroTexto"/>
        <xdr:cNvSpPr txBox="1"/>
      </xdr:nvSpPr>
      <xdr:spPr>
        <a:xfrm rot="1771411">
          <a:off x="2752931" y="24141743"/>
          <a:ext cx="668166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15  </a:t>
          </a:r>
        </a:p>
        <a:p>
          <a:r>
            <a:rPr lang="es-ES" sz="900"/>
            <a:t>MAZ. 8.</a:t>
          </a:r>
        </a:p>
      </xdr:txBody>
    </xdr:sp>
    <xdr:clientData/>
  </xdr:twoCellAnchor>
  <xdr:twoCellAnchor>
    <xdr:from>
      <xdr:col>2</xdr:col>
      <xdr:colOff>590304</xdr:colOff>
      <xdr:row>147</xdr:row>
      <xdr:rowOff>148883</xdr:rowOff>
    </xdr:from>
    <xdr:to>
      <xdr:col>2</xdr:col>
      <xdr:colOff>857542</xdr:colOff>
      <xdr:row>155</xdr:row>
      <xdr:rowOff>110529</xdr:rowOff>
    </xdr:to>
    <xdr:sp macro="" textlink="">
      <xdr:nvSpPr>
        <xdr:cNvPr id="92" name="91 CuadroTexto"/>
        <xdr:cNvSpPr txBox="1"/>
      </xdr:nvSpPr>
      <xdr:spPr>
        <a:xfrm rot="17722113">
          <a:off x="2676675" y="24427712"/>
          <a:ext cx="1257046" cy="2672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PRIV.</a:t>
          </a:r>
          <a:r>
            <a:rPr lang="es-ES" sz="900" baseline="0"/>
            <a:t> DEL PITAYERO</a:t>
          </a:r>
          <a:r>
            <a:rPr lang="es-ES" sz="900"/>
            <a:t>.</a:t>
          </a:r>
        </a:p>
      </xdr:txBody>
    </xdr:sp>
    <xdr:clientData/>
  </xdr:twoCellAnchor>
  <xdr:twoCellAnchor>
    <xdr:from>
      <xdr:col>2</xdr:col>
      <xdr:colOff>893536</xdr:colOff>
      <xdr:row>150</xdr:row>
      <xdr:rowOff>24411</xdr:rowOff>
    </xdr:from>
    <xdr:to>
      <xdr:col>3</xdr:col>
      <xdr:colOff>198211</xdr:colOff>
      <xdr:row>154</xdr:row>
      <xdr:rowOff>96721</xdr:rowOff>
    </xdr:to>
    <xdr:sp macro="" textlink="">
      <xdr:nvSpPr>
        <xdr:cNvPr id="93" name="92 CuadroTexto"/>
        <xdr:cNvSpPr txBox="1"/>
      </xdr:nvSpPr>
      <xdr:spPr>
        <a:xfrm rot="17244385">
          <a:off x="3295781" y="24473141"/>
          <a:ext cx="72001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LOTE 19</a:t>
          </a:r>
          <a:r>
            <a:rPr lang="es-ES" sz="900" baseline="0"/>
            <a:t> MAZ. 7</a:t>
          </a:r>
          <a:r>
            <a:rPr lang="es-ES" sz="900"/>
            <a:t>.</a:t>
          </a:r>
        </a:p>
      </xdr:txBody>
    </xdr:sp>
    <xdr:clientData/>
  </xdr:twoCellAnchor>
  <xdr:twoCellAnchor>
    <xdr:from>
      <xdr:col>3</xdr:col>
      <xdr:colOff>100013</xdr:colOff>
      <xdr:row>145</xdr:row>
      <xdr:rowOff>52387</xdr:rowOff>
    </xdr:from>
    <xdr:to>
      <xdr:col>3</xdr:col>
      <xdr:colOff>461963</xdr:colOff>
      <xdr:row>150</xdr:row>
      <xdr:rowOff>52387</xdr:rowOff>
    </xdr:to>
    <xdr:sp macro="" textlink="">
      <xdr:nvSpPr>
        <xdr:cNvPr id="94" name="93 CuadroTexto"/>
        <xdr:cNvSpPr txBox="1"/>
      </xdr:nvSpPr>
      <xdr:spPr>
        <a:xfrm rot="17792142">
          <a:off x="3514725" y="2373630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10.50 Mts.</a:t>
          </a:r>
        </a:p>
      </xdr:txBody>
    </xdr:sp>
    <xdr:clientData/>
  </xdr:twoCellAnchor>
  <xdr:twoCellAnchor>
    <xdr:from>
      <xdr:col>3</xdr:col>
      <xdr:colOff>619126</xdr:colOff>
      <xdr:row>137</xdr:row>
      <xdr:rowOff>19050</xdr:rowOff>
    </xdr:from>
    <xdr:to>
      <xdr:col>4</xdr:col>
      <xdr:colOff>666751</xdr:colOff>
      <xdr:row>139</xdr:row>
      <xdr:rowOff>57150</xdr:rowOff>
    </xdr:to>
    <xdr:sp macro="" textlink="">
      <xdr:nvSpPr>
        <xdr:cNvPr id="95" name="94 CuadroTexto"/>
        <xdr:cNvSpPr txBox="1"/>
      </xdr:nvSpPr>
      <xdr:spPr>
        <a:xfrm rot="1177922">
          <a:off x="4257676" y="2215515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32.39 Mts.</a:t>
          </a:r>
        </a:p>
      </xdr:txBody>
    </xdr:sp>
    <xdr:clientData/>
  </xdr:twoCellAnchor>
  <xdr:twoCellAnchor>
    <xdr:from>
      <xdr:col>4</xdr:col>
      <xdr:colOff>119063</xdr:colOff>
      <xdr:row>142</xdr:row>
      <xdr:rowOff>4762</xdr:rowOff>
    </xdr:from>
    <xdr:to>
      <xdr:col>4</xdr:col>
      <xdr:colOff>481013</xdr:colOff>
      <xdr:row>146</xdr:row>
      <xdr:rowOff>138112</xdr:rowOff>
    </xdr:to>
    <xdr:sp macro="" textlink="">
      <xdr:nvSpPr>
        <xdr:cNvPr id="100" name="99 CuadroTexto"/>
        <xdr:cNvSpPr txBox="1"/>
      </xdr:nvSpPr>
      <xdr:spPr>
        <a:xfrm rot="17230717">
          <a:off x="4295775" y="23174325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75.40  Mts.</a:t>
          </a:r>
        </a:p>
      </xdr:txBody>
    </xdr:sp>
    <xdr:clientData/>
  </xdr:twoCellAnchor>
  <xdr:twoCellAnchor>
    <xdr:from>
      <xdr:col>4</xdr:col>
      <xdr:colOff>318768</xdr:colOff>
      <xdr:row>140</xdr:row>
      <xdr:rowOff>49997</xdr:rowOff>
    </xdr:from>
    <xdr:to>
      <xdr:col>4</xdr:col>
      <xdr:colOff>680718</xdr:colOff>
      <xdr:row>151</xdr:row>
      <xdr:rowOff>80935</xdr:rowOff>
    </xdr:to>
    <xdr:sp macro="" textlink="">
      <xdr:nvSpPr>
        <xdr:cNvPr id="101" name="100 CuadroTexto"/>
        <xdr:cNvSpPr txBox="1"/>
      </xdr:nvSpPr>
      <xdr:spPr>
        <a:xfrm rot="17137200">
          <a:off x="3979949" y="23411241"/>
          <a:ext cx="1840688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900"/>
            <a:t>AREA RESTRINGIDA DE CFE</a:t>
          </a:r>
        </a:p>
      </xdr:txBody>
    </xdr:sp>
    <xdr:clientData/>
  </xdr:twoCellAnchor>
  <xdr:twoCellAnchor editAs="oneCell">
    <xdr:from>
      <xdr:col>0</xdr:col>
      <xdr:colOff>1209674</xdr:colOff>
      <xdr:row>240</xdr:row>
      <xdr:rowOff>66675</xdr:rowOff>
    </xdr:from>
    <xdr:to>
      <xdr:col>4</xdr:col>
      <xdr:colOff>857249</xdr:colOff>
      <xdr:row>274</xdr:row>
      <xdr:rowOff>47014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8818" t="7455" r="32261"/>
        <a:stretch>
          <a:fillRect/>
        </a:stretch>
      </xdr:blipFill>
      <xdr:spPr bwMode="auto">
        <a:xfrm>
          <a:off x="1209674" y="38471475"/>
          <a:ext cx="4048125" cy="548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workbookViewId="0">
      <selection activeCell="G93" sqref="G93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353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354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365</v>
      </c>
      <c r="E8" s="139" t="s">
        <v>8</v>
      </c>
      <c r="F8" s="141">
        <v>121</v>
      </c>
      <c r="G8" s="139" t="s">
        <v>9</v>
      </c>
      <c r="H8" s="252" t="s">
        <v>366</v>
      </c>
    </row>
    <row r="9" spans="1:8">
      <c r="A9" s="142"/>
      <c r="B9" s="1"/>
      <c r="C9" s="1"/>
      <c r="D9" s="1"/>
      <c r="E9" s="1"/>
      <c r="F9" s="1"/>
      <c r="G9" s="1"/>
      <c r="H9" s="143" t="s">
        <v>85</v>
      </c>
    </row>
    <row r="10" spans="1:8">
      <c r="A10" s="144" t="s">
        <v>10</v>
      </c>
      <c r="B10" s="227" t="s">
        <v>364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355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356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41226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357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367</v>
      </c>
      <c r="C15" s="1"/>
      <c r="D15" s="1"/>
      <c r="E15" s="1"/>
      <c r="F15" s="129"/>
      <c r="G15" s="1"/>
      <c r="H15" s="143"/>
    </row>
    <row r="16" spans="1:8">
      <c r="A16" s="144"/>
      <c r="B16" s="1" t="s">
        <v>359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84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85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360</v>
      </c>
      <c r="B41" s="247" t="s">
        <v>368</v>
      </c>
      <c r="C41" s="1"/>
      <c r="D41" s="1"/>
      <c r="E41" s="1"/>
      <c r="F41" s="1"/>
      <c r="G41" s="1"/>
      <c r="H41" s="143"/>
    </row>
    <row r="42" spans="1:8">
      <c r="A42" s="152"/>
      <c r="B42" s="1"/>
      <c r="C42" s="1"/>
      <c r="D42" s="1"/>
      <c r="E42" s="1"/>
      <c r="F42" s="1"/>
      <c r="G42" s="1"/>
      <c r="H42" s="143"/>
    </row>
    <row r="43" spans="1:8">
      <c r="A43" s="144" t="s">
        <v>361</v>
      </c>
      <c r="B43" s="247" t="s">
        <v>369</v>
      </c>
      <c r="C43" s="1"/>
      <c r="D43" s="1"/>
      <c r="E43" s="1"/>
      <c r="F43" s="1"/>
      <c r="G43" s="1"/>
      <c r="H43" s="143"/>
    </row>
    <row r="44" spans="1:8">
      <c r="A44" s="152"/>
      <c r="B44" s="1"/>
      <c r="C44" s="1"/>
      <c r="D44" s="1"/>
      <c r="E44" s="1"/>
      <c r="F44" s="1"/>
      <c r="G44" s="1"/>
      <c r="H44" s="143"/>
    </row>
    <row r="45" spans="1:8">
      <c r="A45" s="144" t="s">
        <v>362</v>
      </c>
      <c r="B45" s="247" t="s">
        <v>370</v>
      </c>
      <c r="C45" s="1"/>
      <c r="D45" s="1"/>
      <c r="E45" s="1"/>
      <c r="F45" s="1"/>
      <c r="G45" s="1"/>
      <c r="H45" s="143"/>
    </row>
    <row r="46" spans="1:8">
      <c r="A46" s="152"/>
      <c r="B46" s="247"/>
      <c r="C46" s="1"/>
      <c r="D46" s="1"/>
      <c r="E46" s="1"/>
      <c r="F46" s="1"/>
      <c r="G46" s="1"/>
      <c r="H46" s="143"/>
    </row>
    <row r="47" spans="1:8">
      <c r="A47" s="144" t="s">
        <v>363</v>
      </c>
      <c r="B47" s="247" t="s">
        <v>371</v>
      </c>
      <c r="C47" s="1"/>
      <c r="D47" s="1"/>
      <c r="E47" s="1"/>
      <c r="F47" s="1"/>
      <c r="G47" s="1"/>
      <c r="H47" s="143"/>
    </row>
    <row r="48" spans="1:8">
      <c r="A48" s="152"/>
      <c r="B48" s="247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312"/>
      <c r="E49" s="1"/>
      <c r="F49" s="1"/>
      <c r="G49" s="1"/>
      <c r="H49" s="143"/>
    </row>
    <row r="50" spans="1:8">
      <c r="A50" s="297" t="s">
        <v>340</v>
      </c>
      <c r="B50" s="298"/>
      <c r="C50" s="311" t="s">
        <v>372</v>
      </c>
      <c r="D50" s="1"/>
      <c r="E50" s="1" t="s">
        <v>330</v>
      </c>
      <c r="F50" s="1"/>
      <c r="G50" s="1"/>
      <c r="H50" s="244" t="s">
        <v>372</v>
      </c>
    </row>
    <row r="51" spans="1:8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>
      <c r="A52" s="297" t="s">
        <v>332</v>
      </c>
      <c r="B52" s="298"/>
      <c r="C52" s="268" t="s">
        <v>350</v>
      </c>
      <c r="D52" s="1"/>
      <c r="E52" s="1" t="s">
        <v>333</v>
      </c>
      <c r="F52" s="1"/>
      <c r="G52" s="1"/>
      <c r="H52" s="143"/>
    </row>
    <row r="53" spans="1:8">
      <c r="A53" s="297" t="s">
        <v>334</v>
      </c>
      <c r="B53" s="298"/>
      <c r="C53" s="1"/>
      <c r="D53" s="1"/>
      <c r="E53" s="1" t="s">
        <v>335</v>
      </c>
      <c r="F53" s="1"/>
      <c r="G53" s="1"/>
      <c r="H53" s="143"/>
    </row>
    <row r="54" spans="1:8">
      <c r="A54" s="297" t="s">
        <v>336</v>
      </c>
      <c r="B54" s="298"/>
      <c r="C54" s="1"/>
      <c r="D54" s="1"/>
      <c r="E54" s="1"/>
      <c r="F54" s="1"/>
      <c r="G54" s="1"/>
      <c r="H54" s="143"/>
    </row>
    <row r="55" spans="1:8">
      <c r="A55" s="297" t="s">
        <v>337</v>
      </c>
      <c r="B55" s="298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/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/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/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/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/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/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/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/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/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/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2"/>
      <c r="B94" s="263" t="s">
        <v>85</v>
      </c>
      <c r="C94" s="260"/>
      <c r="D94" s="260"/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85</v>
      </c>
      <c r="C96" s="260"/>
      <c r="D96" s="260"/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/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/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/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/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/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/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>
      <c r="A113" s="152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374</v>
      </c>
      <c r="B125" s="246"/>
      <c r="C125" s="149"/>
      <c r="D125" s="227" t="s">
        <v>53</v>
      </c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54</v>
      </c>
      <c r="B127" s="1"/>
      <c r="C127" s="141" t="s">
        <v>373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85</v>
      </c>
      <c r="H143" s="143"/>
    </row>
    <row r="144" spans="1:8" ht="1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6"/>
      <c r="C160" s="257"/>
      <c r="E160" s="257"/>
      <c r="G160" s="257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329</v>
      </c>
      <c r="B165" s="1" t="s">
        <v>351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>
      <c r="A179" s="157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57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58</v>
      </c>
      <c r="B181" s="162" t="s">
        <v>59</v>
      </c>
      <c r="C181" s="162" t="s">
        <v>60</v>
      </c>
      <c r="D181" s="162" t="s">
        <v>61</v>
      </c>
      <c r="E181" s="282" t="s">
        <v>62</v>
      </c>
      <c r="F181" s="283"/>
      <c r="G181" s="163" t="s">
        <v>63</v>
      </c>
      <c r="H181" s="160" t="s">
        <v>64</v>
      </c>
    </row>
    <row r="182" spans="1:8" ht="13.5" thickTop="1">
      <c r="A182" s="164"/>
      <c r="B182" s="251">
        <v>226.82</v>
      </c>
      <c r="C182" s="230">
        <v>240</v>
      </c>
      <c r="D182" s="166">
        <v>0</v>
      </c>
      <c r="E182" s="272" t="s">
        <v>352</v>
      </c>
      <c r="F182" s="273"/>
      <c r="G182" s="231">
        <f>(B182*C182)</f>
        <v>54436.799999999996</v>
      </c>
      <c r="H182" s="232">
        <f>G182</f>
        <v>54436.799999999996</v>
      </c>
    </row>
    <row r="183" spans="1:8">
      <c r="A183" s="164"/>
      <c r="B183" s="165"/>
      <c r="C183" s="287"/>
      <c r="D183" s="166"/>
      <c r="E183" s="289"/>
      <c r="F183" s="275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7"/>
      <c r="D184" s="166"/>
      <c r="E184" s="288"/>
      <c r="F184" s="275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65</v>
      </c>
      <c r="B187" s="175">
        <f>SUM(B182:B186)</f>
        <v>226.82</v>
      </c>
      <c r="C187" s="1"/>
      <c r="D187" s="1"/>
      <c r="E187" s="149"/>
      <c r="F187" s="129"/>
      <c r="G187" s="149" t="s">
        <v>345</v>
      </c>
      <c r="H187" s="233">
        <f>H182+H183+H184</f>
        <v>54436.799999999996</v>
      </c>
    </row>
    <row r="188" spans="1:8" ht="12.75" hidden="1" customHeight="1">
      <c r="A188" s="177"/>
      <c r="B188" s="1"/>
      <c r="C188" s="1"/>
      <c r="D188" s="1"/>
      <c r="E188" s="129"/>
      <c r="F188" s="149" t="s">
        <v>66</v>
      </c>
      <c r="G188" s="178">
        <v>1</v>
      </c>
      <c r="H188" s="233">
        <f>G188*Val_terreno</f>
        <v>54436.799999999996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54436.799999999996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67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68</v>
      </c>
      <c r="B192" s="183" t="s">
        <v>59</v>
      </c>
      <c r="C192" s="183" t="s">
        <v>69</v>
      </c>
      <c r="D192" s="183" t="s">
        <v>70</v>
      </c>
      <c r="E192" s="284" t="s">
        <v>71</v>
      </c>
      <c r="F192" s="285"/>
      <c r="G192" s="291" t="s">
        <v>63</v>
      </c>
      <c r="H192" s="184" t="s">
        <v>64</v>
      </c>
    </row>
    <row r="193" spans="1:8" ht="13.5" thickTop="1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65</v>
      </c>
      <c r="B198" s="175">
        <f>SUM(B193:B197)</f>
        <v>0</v>
      </c>
      <c r="C198" s="196"/>
      <c r="D198" s="1"/>
      <c r="E198" s="1"/>
      <c r="F198" s="129"/>
      <c r="G198" s="149" t="s">
        <v>72</v>
      </c>
      <c r="H198" s="236">
        <f>SUM(H193:H197)</f>
        <v>0</v>
      </c>
    </row>
    <row r="199" spans="1:8" ht="12.75" hidden="1" customHeight="1">
      <c r="A199" s="177"/>
      <c r="B199" s="1"/>
      <c r="C199" s="1"/>
      <c r="D199" s="1"/>
      <c r="E199" s="129"/>
      <c r="F199" s="149" t="s">
        <v>66</v>
      </c>
      <c r="G199" s="178">
        <v>1</v>
      </c>
      <c r="H199" s="233">
        <f>G199*Val_constr</f>
        <v>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73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74</v>
      </c>
      <c r="C203" s="199" t="s">
        <v>69</v>
      </c>
      <c r="D203" s="162" t="s">
        <v>70</v>
      </c>
      <c r="E203" s="282" t="s">
        <v>75</v>
      </c>
      <c r="F203" s="199"/>
      <c r="G203" s="198" t="s">
        <v>71</v>
      </c>
      <c r="H203" s="286" t="s">
        <v>64</v>
      </c>
    </row>
    <row r="204" spans="1:8" ht="13.5" thickTop="1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72</v>
      </c>
      <c r="H209" s="176">
        <f>SUM(H204:H208)</f>
        <v>0</v>
      </c>
    </row>
    <row r="210" spans="1:8" ht="12.75" hidden="1" customHeight="1">
      <c r="A210" s="177" t="s">
        <v>85</v>
      </c>
      <c r="B210" s="1"/>
      <c r="C210" s="1"/>
      <c r="D210" s="1"/>
      <c r="E210" s="129"/>
      <c r="F210" s="149" t="s">
        <v>66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54436.799999999996</v>
      </c>
    </row>
    <row r="215" spans="1:8">
      <c r="A215" s="177" t="str">
        <f>Hoja2!A7</f>
        <v xml:space="preserve"> CINCUENTA  Y  CUATRO  MIL  CUATROCIENTOS  TREINTA  Y  SEIS  PESOS 80/100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322</v>
      </c>
      <c r="B216" s="217" t="s">
        <v>85</v>
      </c>
      <c r="C216" s="1"/>
      <c r="D216" s="1"/>
      <c r="E216" s="1"/>
      <c r="F216" s="218"/>
      <c r="G216" s="153" t="s">
        <v>77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78</v>
      </c>
      <c r="B219" s="221"/>
      <c r="C219" s="221"/>
      <c r="D219" s="221" t="s">
        <v>79</v>
      </c>
      <c r="E219" s="221"/>
      <c r="F219" s="221"/>
      <c r="G219" s="221"/>
      <c r="H219" s="222"/>
    </row>
    <row r="220" spans="1:8">
      <c r="A220" s="142" t="s">
        <v>76</v>
      </c>
      <c r="B220" s="1"/>
      <c r="C220" s="1"/>
      <c r="D220" s="1"/>
      <c r="E220" s="1" t="s">
        <v>77</v>
      </c>
      <c r="F220" s="1"/>
      <c r="G220" s="129"/>
      <c r="H220" s="143"/>
    </row>
    <row r="221" spans="1:8">
      <c r="A221" s="142" t="s">
        <v>78</v>
      </c>
      <c r="B221" s="1"/>
      <c r="C221" s="1"/>
      <c r="D221" s="1" t="s">
        <v>79</v>
      </c>
      <c r="E221" s="1"/>
      <c r="F221" s="1"/>
      <c r="G221" s="129"/>
      <c r="H221" s="143"/>
    </row>
    <row r="222" spans="1:8">
      <c r="A222" s="142" t="s">
        <v>76</v>
      </c>
      <c r="B222" s="1"/>
      <c r="C222" s="1"/>
      <c r="D222" s="1"/>
      <c r="E222" s="1" t="s">
        <v>77</v>
      </c>
      <c r="F222" s="1"/>
      <c r="G222" s="129"/>
      <c r="H222" s="143"/>
    </row>
    <row r="223" spans="1:8">
      <c r="A223" s="223" t="s">
        <v>80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81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82</v>
      </c>
      <c r="C230" s="1"/>
      <c r="D230" s="1"/>
      <c r="E230" s="228" t="s">
        <v>83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4" t="s">
        <v>338</v>
      </c>
      <c r="B235" s="295"/>
      <c r="C235" s="295"/>
      <c r="D235" s="295"/>
      <c r="E235" s="295"/>
      <c r="F235" s="295"/>
      <c r="G235" s="295"/>
      <c r="H235" s="296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4" t="s">
        <v>328</v>
      </c>
      <c r="B237" s="295"/>
      <c r="C237" s="295"/>
      <c r="D237" s="295"/>
      <c r="E237" s="295"/>
      <c r="F237" s="295"/>
      <c r="G237" s="295"/>
      <c r="H237" s="296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86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0</v>
      </c>
      <c r="E3" s="5">
        <f>TRUNC(A5,-4)</f>
        <v>50000</v>
      </c>
      <c r="F3" s="5">
        <f>TRUNC(A5,-3)</f>
        <v>54000</v>
      </c>
      <c r="G3" s="5">
        <f>TRUNC(A5,-2)</f>
        <v>54400</v>
      </c>
      <c r="H3" s="5">
        <f>TRUNC(A5,-1)</f>
        <v>54430</v>
      </c>
      <c r="I3" s="5">
        <f>TRUNC(A5,0)</f>
        <v>54436</v>
      </c>
      <c r="J3" s="5">
        <f>IF(A5-I3&gt;0,(A5-I3)*100,"00")</f>
        <v>79.999999999563443</v>
      </c>
      <c r="K3" s="6">
        <f>(J3-L3)/10</f>
        <v>0</v>
      </c>
      <c r="L3" s="5">
        <f>IF(A5-I3&gt;0,(A5-I3)*100,"00")</f>
        <v>79.999999999563443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0</v>
      </c>
      <c r="E4" s="7">
        <f>(E3-D3)/10000</f>
        <v>5</v>
      </c>
      <c r="F4" s="7">
        <f>(F3-E3)/1000</f>
        <v>4</v>
      </c>
      <c r="G4" s="7">
        <f>(G3-F3)/100</f>
        <v>4</v>
      </c>
      <c r="H4" s="7">
        <f>(H3-G3)/10</f>
        <v>3</v>
      </c>
      <c r="I4" s="5">
        <f>+I3-H3</f>
        <v>6</v>
      </c>
      <c r="J4" s="5">
        <f>IF(A5-I3=0,"00",ROUND(J3,0))</f>
        <v>80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54436.799999999996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CINCUENTA  Y  CUATRO  MIL  CUATROCIENTOS  TREINTA  Y  SEIS  PESOS 80/100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 xml:space="preserve"> TREINTA </v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 xml:space="preserve"> CUATRO </v>
      </c>
      <c r="M15" s="23"/>
      <c r="N15" s="23" t="str">
        <f>IF(A15=G4,E15,"")</f>
        <v xml:space="preserve"> CUATROCIENTOS </v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 xml:space="preserve"> CINCUENTA </v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 xml:space="preserve"> SEIS </v>
      </c>
      <c r="R17" s="4"/>
    </row>
    <row r="18" spans="1:18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/>
      </c>
      <c r="J22" s="31" t="str">
        <f>J12&amp;J13&amp;J14&amp;J15&amp;J16&amp;J17&amp;J18&amp;J19&amp;J20</f>
        <v xml:space="preserve"> CINCUENTA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CUATRO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CUATROCIENTOS </v>
      </c>
      <c r="O22" s="31" t="str">
        <f>O12&amp;O13&amp;O14&amp;O15&amp;O16&amp;O17&amp;O18&amp;O19&amp;O20</f>
        <v xml:space="preserve"> TREINTA </v>
      </c>
      <c r="P22" s="14" t="str">
        <f>IF(AND(I4&gt;0,H4&gt;2),F23,"")</f>
        <v xml:space="preserve"> Y </v>
      </c>
      <c r="Q22" s="31" t="str">
        <f>Q12&amp;Q13&amp;Q14&amp;Q15&amp;Q16&amp;Q17&amp;Q18&amp;Q19&amp;Q20</f>
        <v xml:space="preserve"> SEIS </v>
      </c>
      <c r="R22" s="23"/>
    </row>
    <row r="23" spans="1:18" s="33" customFormat="1" ht="9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CINCUENTA  Y  CUATRO  MIL  CUATROCIENTOS  TREINTA  Y  SEIS  PESOS 80/100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150</v>
      </c>
      <c r="C2" s="44" t="s">
        <v>151</v>
      </c>
      <c r="D2" s="45"/>
      <c r="E2" s="46"/>
    </row>
    <row r="3" spans="2:6">
      <c r="B3" s="47" t="s">
        <v>152</v>
      </c>
      <c r="C3" s="48" t="s">
        <v>153</v>
      </c>
      <c r="D3" s="48"/>
      <c r="E3" s="49"/>
    </row>
    <row r="4" spans="2:6">
      <c r="B4" s="50" t="s">
        <v>154</v>
      </c>
      <c r="C4" s="48" t="s">
        <v>155</v>
      </c>
      <c r="D4" s="48"/>
      <c r="E4" s="49"/>
    </row>
    <row r="5" spans="2:6">
      <c r="B5" s="47" t="s">
        <v>156</v>
      </c>
      <c r="C5" s="48" t="s">
        <v>157</v>
      </c>
      <c r="D5" s="48"/>
      <c r="E5" s="49"/>
    </row>
    <row r="6" spans="2:6">
      <c r="B6" s="51" t="s">
        <v>158</v>
      </c>
      <c r="C6" s="52" t="s">
        <v>159</v>
      </c>
      <c r="D6" s="53"/>
      <c r="E6" s="54"/>
    </row>
    <row r="7" spans="2:6">
      <c r="B7" s="299" t="s">
        <v>160</v>
      </c>
      <c r="C7" s="299"/>
      <c r="D7" s="299"/>
      <c r="E7" s="299"/>
    </row>
    <row r="8" spans="2:6">
      <c r="B8" s="300" t="s">
        <v>161</v>
      </c>
      <c r="C8" s="301"/>
      <c r="D8" s="301"/>
      <c r="E8" s="302"/>
    </row>
    <row r="9" spans="2:6">
      <c r="B9" s="55" t="s">
        <v>162</v>
      </c>
      <c r="C9" s="56">
        <v>1</v>
      </c>
      <c r="D9" s="57"/>
      <c r="E9" s="58"/>
    </row>
    <row r="10" spans="2:6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>
      <c r="B11" s="59" t="s">
        <v>167</v>
      </c>
      <c r="C11" s="60" t="s">
        <v>168</v>
      </c>
      <c r="D11" s="63"/>
      <c r="E11" s="64"/>
    </row>
    <row r="12" spans="2:6">
      <c r="B12" s="59" t="s">
        <v>169</v>
      </c>
      <c r="C12" s="60" t="s">
        <v>170</v>
      </c>
      <c r="D12" s="63"/>
      <c r="E12" s="64"/>
    </row>
    <row r="13" spans="2:6">
      <c r="B13" s="59" t="s">
        <v>171</v>
      </c>
      <c r="C13" s="65" t="s">
        <v>172</v>
      </c>
      <c r="D13" s="60"/>
      <c r="E13" s="66"/>
      <c r="F13" s="67"/>
    </row>
    <row r="14" spans="2:6">
      <c r="B14" s="59" t="s">
        <v>173</v>
      </c>
      <c r="C14" s="68" t="str">
        <f>B34</f>
        <v>Oficina con Bodega</v>
      </c>
      <c r="D14" s="60"/>
      <c r="E14" s="58"/>
    </row>
    <row r="15" spans="2:6" ht="45" customHeight="1">
      <c r="B15" s="69" t="s">
        <v>174</v>
      </c>
      <c r="C15" s="303" t="s">
        <v>175</v>
      </c>
      <c r="D15" s="304"/>
      <c r="E15" s="305"/>
    </row>
    <row r="16" spans="2:6">
      <c r="B16" s="70" t="s">
        <v>176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0" t="s">
        <v>177</v>
      </c>
      <c r="C18" s="301"/>
      <c r="D18" s="301"/>
      <c r="E18" s="302"/>
    </row>
    <row r="19" spans="2:34">
      <c r="B19" s="73" t="s">
        <v>178</v>
      </c>
      <c r="C19" s="307" t="str">
        <f>D34</f>
        <v>Habitacional y comercial de 1er orden .</v>
      </c>
      <c r="D19" s="307"/>
      <c r="E19" s="308"/>
    </row>
    <row r="20" spans="2:34">
      <c r="B20" s="73" t="s">
        <v>179</v>
      </c>
      <c r="C20" s="76">
        <f>H34</f>
        <v>0.95</v>
      </c>
      <c r="D20" s="74"/>
      <c r="E20" s="75"/>
    </row>
    <row r="21" spans="2:34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182</v>
      </c>
      <c r="C23" s="309" t="s">
        <v>183</v>
      </c>
      <c r="D23" s="309"/>
      <c r="E23" s="310"/>
    </row>
    <row r="24" spans="2:34">
      <c r="B24" s="73"/>
      <c r="C24" s="309"/>
      <c r="D24" s="309"/>
      <c r="E24" s="310"/>
    </row>
    <row r="25" spans="2:34">
      <c r="B25" s="73"/>
      <c r="C25" s="309"/>
      <c r="D25" s="309"/>
      <c r="E25" s="310"/>
    </row>
    <row r="26" spans="2:34">
      <c r="B26" s="73"/>
      <c r="C26" s="309"/>
      <c r="D26" s="309"/>
      <c r="E26" s="310"/>
    </row>
    <row r="27" spans="2:34">
      <c r="B27" s="77" t="s">
        <v>184</v>
      </c>
      <c r="C27" s="78"/>
      <c r="D27" s="79" t="s">
        <v>185</v>
      </c>
      <c r="E27" s="80"/>
    </row>
    <row r="28" spans="2:34">
      <c r="B28" s="81"/>
      <c r="C28" s="82"/>
      <c r="D28" s="81"/>
      <c r="E28" s="82"/>
    </row>
    <row r="29" spans="2:34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6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6" t="s">
        <v>305</v>
      </c>
      <c r="P38" s="306"/>
      <c r="S38" s="306" t="s">
        <v>306</v>
      </c>
      <c r="U38" s="114" t="s">
        <v>307</v>
      </c>
      <c r="W38" s="114" t="s">
        <v>308</v>
      </c>
    </row>
    <row r="39" spans="1:34" s="114" customFormat="1">
      <c r="B39" s="114" t="s">
        <v>309</v>
      </c>
      <c r="C39" s="114" t="s">
        <v>310</v>
      </c>
      <c r="D39" s="114" t="s">
        <v>311</v>
      </c>
      <c r="G39" s="306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6"/>
      <c r="P39" s="306"/>
      <c r="S39" s="306"/>
      <c r="U39" s="114" t="s">
        <v>315</v>
      </c>
      <c r="W39" s="114" t="s">
        <v>253</v>
      </c>
    </row>
    <row r="40" spans="1:34" s="114" customFormat="1">
      <c r="C40" s="114" t="s">
        <v>316</v>
      </c>
      <c r="D40" s="114" t="s">
        <v>317</v>
      </c>
      <c r="G40" s="306"/>
      <c r="H40" s="118">
        <v>0.75</v>
      </c>
      <c r="I40" s="114" t="s">
        <v>318</v>
      </c>
      <c r="O40" s="306"/>
      <c r="S40" s="306"/>
      <c r="U40" s="306" t="s">
        <v>319</v>
      </c>
    </row>
    <row r="41" spans="1:34" s="114" customFormat="1">
      <c r="G41" s="114" t="s">
        <v>320</v>
      </c>
      <c r="H41" s="118">
        <v>0.7</v>
      </c>
      <c r="U41" s="306"/>
    </row>
    <row r="42" spans="1:34" s="114" customFormat="1">
      <c r="H42" s="119">
        <v>0.65</v>
      </c>
      <c r="U42" s="306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321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2012-11-13T16:20:01Z</dcterms:modified>
</cp:coreProperties>
</file>